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تقرير شهري" sheetId="1" state="visible" r:id="rId3"/>
    <sheet name="لوحة المؤشرات" sheetId="2" state="visible" r:id="rId4"/>
    <sheet name="تدفق نقدي وسيناريوهات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<sst xmlns="http://schemas.openxmlformats.org/spreadsheetml/2006/main" count="48" uniqueCount="44">
  <si>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تقرير إداري شهري (بالشيكل)</t>
  </si>
  <si>
    <t xml:space="preserve">نموذج توضيحي ببيانات افتراضية — ليس عملاً لعميل حقيقي. الخلايا الزرقاء مدخلات يمكنك تغييرها.</t>
  </si>
  <si>
    <t xml:space="preserve">البند</t>
  </si>
  <si>
    <t xml:space="preserve">الشهر الحالي</t>
  </si>
  <si>
    <t xml:space="preserve">الشهر السابق</t>
  </si>
  <si>
    <t xml:space="preserve">التغير</t>
  </si>
  <si>
    <t xml:space="preserve">المبيعات</t>
  </si>
  <si>
    <t xml:space="preserve">تكلفة المبيعات</t>
  </si>
  <si>
    <t xml:space="preserve">مجمل الربح</t>
  </si>
  <si>
    <t xml:space="preserve">هامش مجمل الربح</t>
  </si>
  <si>
    <t xml:space="preserve">المصاريف التشغيلية</t>
  </si>
  <si>
    <t xml:space="preserve">صافي الربح التشغيلي</t>
  </si>
  <si>
    <t xml:space="preserve">لوحة مؤشرات مالية</t>
  </si>
  <si>
    <t xml:space="preserve">المؤشر</t>
  </si>
  <si>
    <t xml:space="preserve">القيمة</t>
  </si>
  <si>
    <t xml:space="preserve">طريقة الحساب</t>
  </si>
  <si>
    <t xml:space="preserve">نقد آخر الشهر</t>
  </si>
  <si>
    <t xml:space="preserve">ذمم الزبائن</t>
  </si>
  <si>
    <t xml:space="preserve">مجمل الربح ÷ المبيعات</t>
  </si>
  <si>
    <t xml:space="preserve">المصاريف التشغيلية إلى المبيعات</t>
  </si>
  <si>
    <t xml:space="preserve">المصاريف التشغيلية ÷ المبيعات</t>
  </si>
  <si>
    <t xml:space="preserve">متوسط مدة التحصيل (يوم)</t>
  </si>
  <si>
    <t xml:space="preserve">ذمم الزبائن ÷ المبيعات × 30</t>
  </si>
  <si>
    <t xml:space="preserve">تغطية النقد للمصاريف الثابتة (شهر)</t>
  </si>
  <si>
    <t xml:space="preserve">النقد ÷ المصاريف التشغيلية الشهرية</t>
  </si>
  <si>
    <t xml:space="preserve">توقع التدفق النقدي الأسبوعي وسيناريوهات فرع جديد</t>
  </si>
  <si>
    <t xml:space="preserve">الأسبوع</t>
  </si>
  <si>
    <t xml:space="preserve">النقد أول الأسبوع</t>
  </si>
  <si>
    <t xml:space="preserve">المقبوضات</t>
  </si>
  <si>
    <t xml:space="preserve">المدفوعات</t>
  </si>
  <si>
    <t xml:space="preserve">النقد آخر الأسبوع</t>
  </si>
  <si>
    <t xml:space="preserve">افتراضات الفرع</t>
  </si>
  <si>
    <t xml:space="preserve">الاستثمار</t>
  </si>
  <si>
    <t xml:space="preserve">هامش المساهمة</t>
  </si>
  <si>
    <t xml:space="preserve">التكاليف الثابتة الشهرية</t>
  </si>
  <si>
    <t xml:space="preserve">المبيعات المتوقعة شهرياً</t>
  </si>
  <si>
    <t xml:space="preserve">نقطة التعادل (مبيعات شهرية)</t>
  </si>
  <si>
    <t xml:space="preserve">السيناريو</t>
  </si>
  <si>
    <t xml:space="preserve">تغير المبيعات</t>
  </si>
  <si>
    <t xml:space="preserve">الربح الشهري</t>
  </si>
  <si>
    <t xml:space="preserve">فترة الاسترداد (شهر)</t>
  </si>
  <si>
    <t xml:space="preserve">متحفظ</t>
  </si>
  <si>
    <t xml:space="preserve">متوقع</t>
  </si>
  <si>
    <t xml:space="preserve">متفائل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</si>
</sst>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\+0.0%;\-0.0%"/>
    <numFmt numFmtId="168" formatCode="0.0"/>
    <numFmt numFmtId="169" formatCode="0%"/>
    <numFmt numFmtId="170" formatCode="\+0%;\-0%;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7A4D0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2E7ED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2E7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7A4D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120000</v>
      </c>
      <c r="C5" s="6" t="n">
        <v>110000</v>
      </c>
      <c r="D5" s="7" t="n">
        <f aca="false">IF(C5=0,0,B5/C5-1)</f>
        <v>0.0909090909090908</v>
      </c>
    </row>
    <row r="6" customFormat="false" ht="15" hidden="false" customHeight="false" outlineLevel="0" collapsed="false">
      <c r="A6" s="5" t="s">
        <v>7</v>
      </c>
      <c r="B6" s="6" t="n">
        <v>78000</v>
      </c>
      <c r="C6" s="6" t="n">
        <v>70400</v>
      </c>
      <c r="D6" s="7" t="n">
        <f aca="false">IF(C6=0,0,B6/C6-1)</f>
        <v>0.107954545454545</v>
      </c>
    </row>
    <row r="7" customFormat="false" ht="15" hidden="false" customHeight="false" outlineLevel="0" collapsed="false">
      <c r="A7" s="2" t="s">
        <v>8</v>
      </c>
      <c r="B7" s="8" t="n">
        <f aca="false">B5-B6</f>
        <v>42000</v>
      </c>
      <c r="C7" s="8" t="n">
        <f aca="false">C5-C6</f>
        <v>39600</v>
      </c>
      <c r="D7" s="7" t="n">
        <f aca="false">IF(C7=0,0,B7/C7-1)</f>
        <v>0.0606060606060606</v>
      </c>
    </row>
    <row r="8" customFormat="false" ht="15" hidden="false" customHeight="false" outlineLevel="0" collapsed="false">
      <c r="A8" s="2" t="s">
        <v>9</v>
      </c>
      <c r="B8" s="7" t="n">
        <f aca="false">IF(B5=0,0,B7/B5)</f>
        <v>0.35</v>
      </c>
      <c r="C8" s="7" t="n">
        <f aca="false">IF(C5=0,0,C7/C5)</f>
        <v>0.36</v>
      </c>
      <c r="D8" s="9" t="n">
        <f aca="false">B8-C8</f>
        <v>-0.01</v>
      </c>
    </row>
    <row r="9" customFormat="false" ht="15" hidden="false" customHeight="false" outlineLevel="0" collapsed="false">
      <c r="A9" s="2" t="s">
        <v>10</v>
      </c>
      <c r="B9" s="6" t="n">
        <v>27000</v>
      </c>
      <c r="C9" s="6" t="n">
        <v>26500</v>
      </c>
      <c r="D9" s="7" t="n">
        <f aca="false">IF(C9=0,0,B9/C9-1)</f>
        <v>0.0188679245283019</v>
      </c>
    </row>
    <row r="10" customFormat="false" ht="15" hidden="false" customHeight="false" outlineLevel="0" collapsed="false">
      <c r="A10" s="2" t="s">
        <v>11</v>
      </c>
      <c r="B10" s="8" t="n">
        <f aca="false">B7-B9</f>
        <v>15000</v>
      </c>
      <c r="C10" s="8" t="n">
        <f aca="false">C7-C9</f>
        <v>13100</v>
      </c>
      <c r="D10" s="7" t="n">
        <f aca="false">IF(C10=0,0,B10/C10-1)</f>
        <v>0.145038167938931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12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2"/>
      <c r="B3" s="2"/>
      <c r="C3" s="2"/>
    </row>
    <row r="4" customFormat="false" ht="15" hidden="false" customHeight="false" outlineLevel="0" collapsed="false">
      <c r="A4" s="4" t="s">
        <v>13</v>
      </c>
      <c r="B4" s="4" t="s">
        <v>14</v>
      </c>
      <c r="C4" s="4" t="s">
        <v>15</v>
      </c>
    </row>
    <row r="5" customFormat="false" ht="15" hidden="false" customHeight="false" outlineLevel="0" collapsed="false">
      <c r="A5" s="2" t="s">
        <v>16</v>
      </c>
      <c r="B5" s="6" t="n">
        <v>45000</v>
      </c>
      <c r="C5" s="2"/>
    </row>
    <row r="6" customFormat="false" ht="15" hidden="false" customHeight="false" outlineLevel="0" collapsed="false">
      <c r="A6" s="2" t="s">
        <v>17</v>
      </c>
      <c r="B6" s="6" t="n">
        <v>90000</v>
      </c>
      <c r="C6" s="2"/>
    </row>
    <row r="7" customFormat="false" ht="15" hidden="false" customHeight="false" outlineLevel="0" collapsed="false">
      <c r="A7" s="2"/>
      <c r="B7" s="2"/>
      <c r="C7" s="2"/>
    </row>
    <row r="8" customFormat="false" ht="15" hidden="false" customHeight="false" outlineLevel="0" collapsed="false">
      <c r="A8" s="2" t="s">
        <v>9</v>
      </c>
      <c r="B8" s="7" t="n">
        <f aca="false">'تقرير شهري'!B8</f>
        <v>0.35</v>
      </c>
      <c r="C8" s="2" t="s">
        <v>18</v>
      </c>
    </row>
    <row r="9" customFormat="false" ht="15" hidden="false" customHeight="false" outlineLevel="0" collapsed="false">
      <c r="A9" s="2" t="s">
        <v>19</v>
      </c>
      <c r="B9" s="7" t="n">
        <f aca="false">IF('تقرير شهري'!B5=0,0,'تقرير شهري'!B9/'تقرير شهري'!B5)</f>
        <v>0.225</v>
      </c>
      <c r="C9" s="2" t="s">
        <v>20</v>
      </c>
    </row>
    <row r="10" customFormat="false" ht="15" hidden="false" customHeight="false" outlineLevel="0" collapsed="false">
      <c r="A10" s="2" t="s">
        <v>21</v>
      </c>
      <c r="B10" s="10" t="n">
        <f aca="false">IF('تقرير شهري'!B5=0,0,B6/'تقرير شهري'!B5*30)</f>
        <v>22.5</v>
      </c>
      <c r="C10" s="2" t="s">
        <v>22</v>
      </c>
    </row>
    <row r="11" customFormat="false" ht="15" hidden="false" customHeight="false" outlineLevel="0" collapsed="false">
      <c r="A11" s="2" t="s">
        <v>23</v>
      </c>
      <c r="B11" s="10" t="n">
        <f aca="false">IF('تقرير شهري'!B9=0,0,B5/'تقرير شهري'!B9)</f>
        <v>1.66666666666667</v>
      </c>
      <c r="C11" s="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6.15" hidden="false" customHeight="false" outlineLevel="0" collapsed="false">
      <c r="A1" s="1" t="s">
        <v>25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</row>
    <row r="5" customFormat="false" ht="15" hidden="false" customHeight="false" outlineLevel="0" collapsed="false">
      <c r="A5" s="2" t="n">
        <v>1</v>
      </c>
      <c r="B5" s="6" t="n">
        <v>45000</v>
      </c>
      <c r="C5" s="6" t="n">
        <v>28000</v>
      </c>
      <c r="D5" s="6" t="n">
        <v>30000</v>
      </c>
      <c r="E5" s="8" t="n">
        <f aca="false">B5+C5-D5</f>
        <v>43000</v>
      </c>
    </row>
    <row r="6" customFormat="false" ht="15" hidden="false" customHeight="false" outlineLevel="0" collapsed="false">
      <c r="A6" s="2" t="n">
        <v>2</v>
      </c>
      <c r="B6" s="8" t="n">
        <f aca="false">E5</f>
        <v>43000</v>
      </c>
      <c r="C6" s="6" t="n">
        <v>26000</v>
      </c>
      <c r="D6" s="6" t="n">
        <v>34000</v>
      </c>
      <c r="E6" s="8" t="n">
        <f aca="false">B6+C6-D6</f>
        <v>35000</v>
      </c>
    </row>
    <row r="7" customFormat="false" ht="15" hidden="false" customHeight="false" outlineLevel="0" collapsed="false">
      <c r="A7" s="2" t="n">
        <v>3</v>
      </c>
      <c r="B7" s="8" t="n">
        <f aca="false">E6</f>
        <v>35000</v>
      </c>
      <c r="C7" s="6" t="n">
        <v>27000</v>
      </c>
      <c r="D7" s="6" t="n">
        <v>25000</v>
      </c>
      <c r="E7" s="8" t="n">
        <f aca="false">B7+C7-D7</f>
        <v>37000</v>
      </c>
    </row>
    <row r="8" customFormat="false" ht="15" hidden="false" customHeight="false" outlineLevel="0" collapsed="false">
      <c r="A8" s="2" t="n">
        <v>4</v>
      </c>
      <c r="B8" s="8" t="n">
        <f aca="false">E7</f>
        <v>37000</v>
      </c>
      <c r="C8" s="6" t="n">
        <v>30000</v>
      </c>
      <c r="D8" s="6" t="n">
        <v>41000</v>
      </c>
      <c r="E8" s="8" t="n">
        <f aca="false">B8+C8-D8</f>
        <v>26000</v>
      </c>
    </row>
    <row r="9" customFormat="false" ht="15" hidden="false" customHeight="false" outlineLevel="0" collapsed="false">
      <c r="A9" s="2" t="n">
        <v>5</v>
      </c>
      <c r="B9" s="8" t="n">
        <f aca="false">E8</f>
        <v>26000</v>
      </c>
      <c r="C9" s="6" t="n">
        <v>29000</v>
      </c>
      <c r="D9" s="6" t="n">
        <v>27000</v>
      </c>
      <c r="E9" s="8" t="n">
        <f aca="false">B9+C9-D9</f>
        <v>28000</v>
      </c>
    </row>
    <row r="10" customFormat="false" ht="15" hidden="false" customHeight="false" outlineLevel="0" collapsed="false">
      <c r="A10" s="2" t="n">
        <v>6</v>
      </c>
      <c r="B10" s="8" t="n">
        <f aca="false">E9</f>
        <v>28000</v>
      </c>
      <c r="C10" s="6" t="n">
        <v>31000</v>
      </c>
      <c r="D10" s="6" t="n">
        <v>26000</v>
      </c>
      <c r="E10" s="8" t="n">
        <f aca="false">B10+C10-D10</f>
        <v>33000</v>
      </c>
    </row>
    <row r="11" customFormat="false" ht="15" hidden="false" customHeight="false" outlineLevel="0" collapsed="false">
      <c r="A11" s="2"/>
      <c r="B11" s="2"/>
      <c r="C11" s="2"/>
      <c r="D11" s="2"/>
      <c r="E11" s="2"/>
    </row>
    <row r="12" customFormat="false" ht="15" hidden="false" customHeight="false" outlineLevel="0" collapsed="false">
      <c r="A12" s="2"/>
      <c r="B12" s="2"/>
      <c r="C12" s="2"/>
      <c r="D12" s="2"/>
      <c r="E12" s="2"/>
    </row>
    <row r="13" customFormat="false" ht="15" hidden="false" customHeight="false" outlineLevel="0" collapsed="false">
      <c r="A13" s="11" t="s">
        <v>31</v>
      </c>
      <c r="B13" s="2"/>
      <c r="C13" s="2"/>
      <c r="D13" s="2"/>
      <c r="E13" s="2"/>
    </row>
    <row r="14" customFormat="false" ht="15" hidden="false" customHeight="false" outlineLevel="0" collapsed="false">
      <c r="A14" s="2" t="s">
        <v>32</v>
      </c>
      <c r="B14" s="6" t="n">
        <v>120000</v>
      </c>
      <c r="C14" s="2"/>
      <c r="D14" s="2"/>
      <c r="E14" s="2"/>
    </row>
    <row r="15" customFormat="false" ht="15" hidden="false" customHeight="false" outlineLevel="0" collapsed="false">
      <c r="A15" s="2" t="s">
        <v>33</v>
      </c>
      <c r="B15" s="12" t="n">
        <v>0.4</v>
      </c>
      <c r="C15" s="2"/>
      <c r="D15" s="2"/>
      <c r="E15" s="2"/>
    </row>
    <row r="16" customFormat="false" ht="15" hidden="false" customHeight="false" outlineLevel="0" collapsed="false">
      <c r="A16" s="2" t="s">
        <v>34</v>
      </c>
      <c r="B16" s="6" t="n">
        <v>15000</v>
      </c>
      <c r="C16" s="2"/>
      <c r="D16" s="2"/>
      <c r="E16" s="2"/>
    </row>
    <row r="17" customFormat="false" ht="15" hidden="false" customHeight="false" outlineLevel="0" collapsed="false">
      <c r="A17" s="2" t="s">
        <v>35</v>
      </c>
      <c r="B17" s="6" t="n">
        <v>50000</v>
      </c>
      <c r="C17" s="2"/>
      <c r="D17" s="2"/>
      <c r="E17" s="2"/>
    </row>
    <row r="18" customFormat="false" ht="15" hidden="false" customHeight="false" outlineLevel="0" collapsed="false">
      <c r="A18" s="2" t="s">
        <v>36</v>
      </c>
      <c r="B18" s="8" t="n">
        <f aca="false">IF(B15=0,0,B16/B15)</f>
        <v>37500</v>
      </c>
      <c r="C18" s="2"/>
      <c r="D18" s="2"/>
      <c r="E18" s="2"/>
    </row>
    <row r="19" customFormat="false" ht="15" hidden="false" customHeight="false" outlineLevel="0" collapsed="false">
      <c r="A19" s="2"/>
      <c r="B19" s="2"/>
      <c r="C19" s="2"/>
      <c r="D19" s="2"/>
      <c r="E19" s="2"/>
    </row>
    <row r="20" customFormat="false" ht="15" hidden="false" customHeight="false" outlineLevel="0" collapsed="false">
      <c r="A20" s="4" t="s">
        <v>37</v>
      </c>
      <c r="B20" s="4" t="s">
        <v>38</v>
      </c>
      <c r="C20" s="4" t="s">
        <v>6</v>
      </c>
      <c r="D20" s="4" t="s">
        <v>39</v>
      </c>
      <c r="E20" s="4" t="s">
        <v>40</v>
      </c>
    </row>
    <row r="21" customFormat="false" ht="15" hidden="false" customHeight="false" outlineLevel="0" collapsed="false">
      <c r="A21" s="2" t="s">
        <v>41</v>
      </c>
      <c r="B21" s="13" t="n">
        <v>-0.2</v>
      </c>
      <c r="C21" s="8" t="n">
        <f aca="false">$B$17*(1+B21)</f>
        <v>40000</v>
      </c>
      <c r="D21" s="8" t="n">
        <f aca="false">C21*$B$15-$B$16</f>
        <v>1000</v>
      </c>
      <c r="E21" s="10" t="n">
        <f aca="false">IF(D21&lt;=0,"لا يسترد",$B$14/D21)</f>
        <v>120</v>
      </c>
    </row>
    <row r="22" customFormat="false" ht="15" hidden="false" customHeight="false" outlineLevel="0" collapsed="false">
      <c r="A22" s="2" t="s">
        <v>42</v>
      </c>
      <c r="B22" s="13" t="n">
        <v>0</v>
      </c>
      <c r="C22" s="8" t="n">
        <f aca="false">$B$17*(1+B22)</f>
        <v>50000</v>
      </c>
      <c r="D22" s="8" t="n">
        <f aca="false">C22*$B$15-$B$16</f>
        <v>5000</v>
      </c>
      <c r="E22" s="10" t="n">
        <f aca="false">IF(D22&lt;=0,"لا يسترد",$B$14/D22)</f>
        <v>24</v>
      </c>
    </row>
    <row r="23" customFormat="false" ht="15" hidden="false" customHeight="false" outlineLevel="0" collapsed="false">
      <c r="A23" s="2" t="s">
        <v>43</v>
      </c>
      <c r="B23" s="13" t="n">
        <v>0.2</v>
      </c>
      <c r="C23" s="8" t="n">
        <f aca="false">$B$17*(1+B23)</f>
        <v>60000</v>
      </c>
      <c r="D23" s="8" t="n">
        <f aca="false">C23*$B$15-$B$16</f>
        <v>9000</v>
      </c>
      <c r="E23" s="10" t="n">
        <f aca="false">IF(D23&lt;=0,"لا يسترد",$B$14/D23)</f>
        <v>13.3333333333333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2026-10-28T04:10:38Z</dcterms:created>
  <dc:creator>openpyxl</dc:creator>
  <dc:description/>
  <dc:language>en-US</dc:language>
  <cp:lastModifiedBy/>
  <dcterms:modified xsi:type="dcterms:W3CDTF">2026-10-28T04:10:38Z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